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copro\Desktop\"/>
    </mc:Choice>
  </mc:AlternateContent>
  <xr:revisionPtr revIDLastSave="0" documentId="13_ncr:1_{68599F83-0053-43DC-ABAF-8D412565B8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 rada 2024" sheetId="1" r:id="rId1"/>
  </sheets>
  <definedNames>
    <definedName name="_Hlk54087109" localSheetId="0">'Program rada 2024'!$A$95</definedName>
    <definedName name="_Toc55895370" localSheetId="0">'Program rada 2024'!$A$1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E95" i="1"/>
  <c r="E86" i="1"/>
  <c r="E66" i="1"/>
  <c r="D26" i="1"/>
  <c r="E26" i="1"/>
  <c r="G38" i="1" l="1"/>
  <c r="G39" i="1"/>
  <c r="G40" i="1"/>
  <c r="G48" i="1"/>
  <c r="G63" i="1"/>
  <c r="E10" i="1"/>
  <c r="E16" i="1" s="1"/>
  <c r="E23" i="1"/>
  <c r="E54" i="1"/>
  <c r="E53" i="1" s="1"/>
  <c r="E74" i="1"/>
  <c r="G73" i="1"/>
  <c r="E61" i="1"/>
  <c r="G27" i="1"/>
  <c r="G28" i="1"/>
  <c r="G29" i="1"/>
  <c r="E57" i="1"/>
  <c r="G71" i="1"/>
  <c r="G68" i="1"/>
  <c r="D19" i="1"/>
  <c r="E19" i="1"/>
  <c r="E3" i="1" l="1"/>
  <c r="G87" i="1"/>
  <c r="G88" i="1"/>
  <c r="G85" i="1"/>
  <c r="G67" i="1"/>
  <c r="G72" i="1"/>
  <c r="G13" i="1"/>
  <c r="G8" i="1"/>
  <c r="G4" i="1"/>
  <c r="G5" i="1"/>
  <c r="G6" i="1"/>
  <c r="D57" i="1"/>
  <c r="D66" i="1"/>
  <c r="D61" i="1"/>
  <c r="D75" i="1"/>
  <c r="D84" i="1" l="1"/>
  <c r="D74" i="1"/>
  <c r="D54" i="1"/>
  <c r="D53" i="1" s="1"/>
  <c r="G66" i="1"/>
  <c r="D23" i="1"/>
  <c r="D16" i="1"/>
  <c r="D3" i="1"/>
  <c r="G26" i="1" l="1"/>
  <c r="D95" i="1"/>
  <c r="G57" i="1" l="1"/>
  <c r="E84" i="1" l="1"/>
  <c r="G86" i="1"/>
  <c r="G84" i="1" l="1"/>
  <c r="G23" i="1" l="1"/>
  <c r="G61" i="1" l="1"/>
  <c r="F23" i="1"/>
  <c r="F27" i="1" l="1"/>
  <c r="F29" i="1"/>
  <c r="F40" i="1"/>
  <c r="F48" i="1"/>
  <c r="F50" i="1"/>
  <c r="F41" i="1"/>
  <c r="F49" i="1"/>
  <c r="F42" i="1"/>
  <c r="F47" i="1"/>
  <c r="F43" i="1"/>
  <c r="F45" i="1"/>
  <c r="F44" i="1"/>
  <c r="F46" i="1"/>
  <c r="F39" i="1"/>
  <c r="G53" i="1"/>
  <c r="G16" i="1"/>
  <c r="G10" i="1"/>
  <c r="G95" i="1" l="1"/>
  <c r="F28" i="1"/>
  <c r="F71" i="1"/>
  <c r="F72" i="1"/>
  <c r="F12" i="1"/>
  <c r="F13" i="1"/>
  <c r="F76" i="1"/>
  <c r="F75" i="1"/>
  <c r="F59" i="1"/>
  <c r="F58" i="1"/>
  <c r="F34" i="1"/>
  <c r="F37" i="1"/>
  <c r="F30" i="1"/>
  <c r="F35" i="1"/>
  <c r="F66" i="1"/>
  <c r="F56" i="1"/>
  <c r="F54" i="1"/>
  <c r="F68" i="1"/>
  <c r="F67" i="1"/>
  <c r="F36" i="1"/>
  <c r="F63" i="1"/>
  <c r="F33" i="1"/>
  <c r="F32" i="1"/>
  <c r="F55" i="1"/>
  <c r="F61" i="1"/>
  <c r="F26" i="1"/>
  <c r="F62" i="1"/>
  <c r="F31" i="1"/>
  <c r="F38" i="1"/>
  <c r="F53" i="1"/>
  <c r="F11" i="1"/>
  <c r="G3" i="1"/>
  <c r="F10" i="1" l="1"/>
  <c r="F8" i="1"/>
  <c r="F16" i="1"/>
  <c r="F4" i="1"/>
  <c r="F3" i="1"/>
  <c r="F14" i="1"/>
  <c r="F6" i="1"/>
  <c r="F5" i="1"/>
  <c r="F95" i="1"/>
  <c r="F79" i="1"/>
  <c r="F84" i="1"/>
  <c r="F88" i="1"/>
  <c r="F86" i="1"/>
  <c r="F92" i="1"/>
  <c r="F87" i="1"/>
  <c r="F78" i="1"/>
  <c r="F85" i="1"/>
  <c r="F74" i="1"/>
  <c r="F94" i="1"/>
</calcChain>
</file>

<file path=xl/sharedStrings.xml><?xml version="1.0" encoding="utf-8"?>
<sst xmlns="http://schemas.openxmlformats.org/spreadsheetml/2006/main" count="188" uniqueCount="173">
  <si>
    <t>PRIHODI</t>
  </si>
  <si>
    <t>udio %</t>
  </si>
  <si>
    <t>1.</t>
  </si>
  <si>
    <t>Izvorni prihodi</t>
  </si>
  <si>
    <t>1.1.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</si>
  <si>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</si>
  <si>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</si>
  <si>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</si>
  <si>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</si>
  <si>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</si>
  <si>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</si>
  <si>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</si>
  <si>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</si>
  <si>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</si>
  <si>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</si>
  <si>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</si>
  <si>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</si>
  <si>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</si>
  <si>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</si>
  <si>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</si>
  <si>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</si>
  <si>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</si>
  <si>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</si>
  <si>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</si>
  <si>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</si>
  <si>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</si>
  <si>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</si>
  <si>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</si>
  <si>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</si>
  <si>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</si>
  <si>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</si>
  <si>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</si>
  <si>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</si>
  <si>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</si>
  <si>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</si>
  <si>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</si>
  <si>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</si>
  <si>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</si>
  <si>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</si>
  <si>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</si>
  <si>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</si>
  <si>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3.3.</t>
  </si>
  <si>
    <t>3.4.</t>
  </si>
  <si>
    <t>3.5.</t>
  </si>
  <si>
    <t>Sajmovi, posebne prezentacije i poslovne radionice</t>
  </si>
  <si>
    <t>3.6.</t>
  </si>
  <si>
    <t>Suradnja s organizatorima putovanja</t>
  </si>
  <si>
    <t>Kreiranje promotivnog materijala</t>
  </si>
  <si>
    <t>Internetske stranice</t>
  </si>
  <si>
    <t xml:space="preserve">Kreiranje i upravljanje bazama turističkih podataka 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</si>
  <si>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</si>
  <si>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</si>
  <si>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</si>
  <si>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</si>
  <si>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</si>
  <si>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4.3.</t>
  </si>
  <si>
    <t>Upravljanje kvalitetom u destinaciji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</si>
  <si>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</si>
  <si>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</si>
  <si>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</si>
  <si>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</si>
  <si>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</si>
  <si>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</si>
  <si>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</si>
  <si>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</si>
  <si>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</si>
  <si>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</si>
  <si>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</si>
  <si>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</si>
  <si>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</si>
  <si>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</si>
  <si>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</si>
  <si>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</si>
  <si>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</si>
  <si>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Turistička pristojba- stacionarni turizam</t>
  </si>
  <si>
    <t>Turistička pristojba- nautički turizam</t>
  </si>
  <si>
    <t>Sponzorstvo grada Visa- Viško ljeto</t>
  </si>
  <si>
    <t>Sponzorstvo Gradine Vis d.o.o.- Viško ljeto</t>
  </si>
  <si>
    <t>5.1</t>
  </si>
  <si>
    <t>5.2</t>
  </si>
  <si>
    <t>5.3</t>
  </si>
  <si>
    <t>6.2.1</t>
  </si>
  <si>
    <t>6.2.2</t>
  </si>
  <si>
    <t>Najam poslovnog prostora</t>
  </si>
  <si>
    <t>Održavanje i troškovi izmjene postojeće web stranice</t>
  </si>
  <si>
    <t>Izrada nove image brošure</t>
  </si>
  <si>
    <t>Info desk na splitskom aerodromu</t>
  </si>
  <si>
    <t>Ostale posebne prezentacije</t>
  </si>
  <si>
    <t>Smeđa signalizacija</t>
  </si>
  <si>
    <t>Tabele upozorenja</t>
  </si>
  <si>
    <t>3.3.1</t>
  </si>
  <si>
    <t>Obilježavanje tematskih staza</t>
  </si>
  <si>
    <t>2.3.1</t>
  </si>
  <si>
    <t>2.3.2</t>
  </si>
  <si>
    <t>Viška noć</t>
  </si>
  <si>
    <t>Viški plivački maraton</t>
  </si>
  <si>
    <t>Nogometni turnir</t>
  </si>
  <si>
    <t>Košarkaški turnir</t>
  </si>
  <si>
    <t>Ostale manifestacije</t>
  </si>
  <si>
    <t>Režije, uredska oprema,troškovi platnog prometa, održavanje</t>
  </si>
  <si>
    <t>4.3.1</t>
  </si>
  <si>
    <t>3.4.1</t>
  </si>
  <si>
    <t>3.4.2</t>
  </si>
  <si>
    <t>3.1.2</t>
  </si>
  <si>
    <t>Ostali prihodi od gospodarske djelatnosti</t>
  </si>
  <si>
    <t>3.6.1</t>
  </si>
  <si>
    <t>3.6.2</t>
  </si>
  <si>
    <t>3.6.3</t>
  </si>
  <si>
    <t>3.3.2</t>
  </si>
  <si>
    <t>Tiskanje mapa grada i otoka</t>
  </si>
  <si>
    <t>Tiskanje image brošure njemačko talijanske verzije</t>
  </si>
  <si>
    <t>3.6.4</t>
  </si>
  <si>
    <t>Izrada i najam plažnih kabina za presvlačenje</t>
  </si>
  <si>
    <t xml:space="preserve">Izrada i objava dvadeset točaka virtualno 360 </t>
  </si>
  <si>
    <t>4.1.1.</t>
  </si>
  <si>
    <t>Aplikacija beach finder</t>
  </si>
  <si>
    <t>3.6.5</t>
  </si>
  <si>
    <t>Trošak sezonskih radnika</t>
  </si>
  <si>
    <t>3.6.6.</t>
  </si>
  <si>
    <t>Usklađivanje sa zakonom o zaštiti podataka</t>
  </si>
  <si>
    <t>3.3.3.</t>
  </si>
  <si>
    <t>Izrada nove Internet stranice</t>
  </si>
  <si>
    <t>3.4.3.</t>
  </si>
  <si>
    <t>6.2.3.</t>
  </si>
  <si>
    <t xml:space="preserve">VIŠAK PRIHODA ZA OSIGURANJE LIKVIDNOSTI U PRVIH ŠEST MJESECI  </t>
  </si>
  <si>
    <t>Rebalans 2023.</t>
  </si>
  <si>
    <t xml:space="preserve">Plan za 2024. </t>
  </si>
  <si>
    <t>Plan za 2024.</t>
  </si>
  <si>
    <t>indeks plan 2024/rebalans 2023.</t>
  </si>
  <si>
    <t>2.3.1.1</t>
  </si>
  <si>
    <t>Advent</t>
  </si>
  <si>
    <t>2.3.1.2.</t>
  </si>
  <si>
    <t>Poklod</t>
  </si>
  <si>
    <t>2.3.1.3</t>
  </si>
  <si>
    <t>Viške zimske večeri klasične glazbe</t>
  </si>
  <si>
    <t>Zimski klasični koncerti HGG Vis</t>
  </si>
  <si>
    <t>2.3.1.4</t>
  </si>
  <si>
    <t>2.3.1.5</t>
  </si>
  <si>
    <t>Dana grada Visa</t>
  </si>
  <si>
    <t>Valentinovo</t>
  </si>
  <si>
    <t>2.3.1.6</t>
  </si>
  <si>
    <t>Gostovanje pisaca i književnika</t>
  </si>
  <si>
    <t>2.3.1.7</t>
  </si>
  <si>
    <t>Pub Quiz</t>
  </si>
  <si>
    <t>2.3.1.8</t>
  </si>
  <si>
    <t>Sabatina</t>
  </si>
  <si>
    <t>2.3.1.9</t>
  </si>
  <si>
    <t>Humanitarna akcija Vis za Vukovar</t>
  </si>
  <si>
    <t>2.3.1.10</t>
  </si>
  <si>
    <t>2.3.1.11</t>
  </si>
  <si>
    <t>Viško ljeto</t>
  </si>
  <si>
    <t>2.3.2.2.</t>
  </si>
  <si>
    <t>2.3.2.3</t>
  </si>
  <si>
    <t>Dan odlaska JNA s otoka Visa</t>
  </si>
  <si>
    <t>Viške ljetne večeri klasične glazbe</t>
  </si>
  <si>
    <t>2.3.2.4</t>
  </si>
  <si>
    <t>Obo moru, kraju i jubavi</t>
  </si>
  <si>
    <t>2.3.2.5</t>
  </si>
  <si>
    <t>2.3.2.6</t>
  </si>
  <si>
    <t>Dan pobjede</t>
  </si>
  <si>
    <t>Noć Mijurovca</t>
  </si>
  <si>
    <t>2.3.2.7</t>
  </si>
  <si>
    <t>Susret klapa u Batariji</t>
  </si>
  <si>
    <t>2.3.2.8</t>
  </si>
  <si>
    <t>Velika Gospa</t>
  </si>
  <si>
    <t>2.3.2.9</t>
  </si>
  <si>
    <t>2.3.2.10</t>
  </si>
  <si>
    <t>2.3.2.11</t>
  </si>
  <si>
    <t>2.3.2.12</t>
  </si>
  <si>
    <t>Online marktinške kampanje</t>
  </si>
  <si>
    <t>3.6.7</t>
  </si>
  <si>
    <t>Udruga zeleni Vis</t>
  </si>
  <si>
    <t xml:space="preserve">MANJAK PRIHODA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</si>
</sst>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0" fillId="0" borderId="0" xfId="0" applyNumberFormat="1"/>
    <xf numFmtId="3" fontId="10" fillId="2" borderId="1" xfId="0" applyNumberFormat="1" applyFont="1" applyFill="1" applyBorder="1" applyAlignment="1">
      <alignment vertical="center"/>
    </xf>
    <xf numFmtId="9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0" xfId="0" applyFont="1"/>
    <xf numFmtId="3" fontId="20" fillId="2" borderId="1" xfId="0" applyNumberFormat="1" applyFont="1" applyFill="1" applyBorder="1" applyAlignment="1">
      <alignment vertical="center"/>
    </xf>
    <xf numFmtId="10" fontId="13" fillId="2" borderId="1" xfId="0" applyNumberFormat="1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/>
    </xf>
    <xf numFmtId="49" fontId="22" fillId="5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3" fontId="22" fillId="5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1" fontId="12" fillId="5" borderId="1" xfId="0" applyNumberFormat="1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vertical="center"/>
    </xf>
    <xf numFmtId="1" fontId="24" fillId="6" borderId="1" xfId="0" applyNumberFormat="1" applyFont="1" applyFill="1" applyBorder="1" applyAlignment="1">
      <alignment vertical="center"/>
    </xf>
    <xf numFmtId="1" fontId="15" fillId="2" borderId="1" xfId="0" applyNumberFormat="1" applyFont="1" applyFill="1" applyBorder="1" applyAlignment="1">
      <alignment vertical="center"/>
    </xf>
    <xf numFmtId="1" fontId="15" fillId="5" borderId="1" xfId="0" applyNumberFormat="1" applyFont="1" applyFill="1" applyBorder="1" applyAlignment="1">
      <alignment vertical="center"/>
    </xf>
    <xf numFmtId="1" fontId="15" fillId="7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9" fontId="12" fillId="2" borderId="1" xfId="0" applyNumberFormat="1" applyFont="1" applyFill="1" applyBorder="1" applyAlignment="1">
      <alignment vertical="center"/>
    </xf>
    <xf numFmtId="9" fontId="12" fillId="0" borderId="1" xfId="0" applyNumberFormat="1" applyFont="1" applyBorder="1" applyAlignment="1">
      <alignment vertical="center"/>
    </xf>
    <xf numFmtId="164" fontId="23" fillId="3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selection activeCell="G94" sqref="G94"/>
    </sheetView>
  </sheetViews>
  <sheetFormatPr defaultRowHeight="14.5" x14ac:dyDescent="0.35"/>
  <cols>
    <col min="1" max="1" width="4.7265625" customWidth="1"/>
    <col min="2" max="2" width="7.26953125" customWidth="1"/>
    <col min="3" max="3" width="48" customWidth="1"/>
    <col min="4" max="7" width="10.7265625" customWidth="1"/>
    <col min="13" max="13" width="9.1796875" bestFit="1" customWidth="1"/>
  </cols>
  <sheetData>
    <row r="1" spans="1:7" ht="21" x14ac:dyDescent="0.35">
      <c r="A1" s="1"/>
    </row>
    <row r="2" spans="1:7" ht="39" x14ac:dyDescent="0.35">
      <c r="A2" s="5"/>
      <c r="B2" s="6"/>
      <c r="C2" s="3" t="s">
        <v>0</v>
      </c>
      <c r="D2" s="3" t="s">
        <v>125</v>
      </c>
      <c r="E2" s="3" t="s">
        <v>126</v>
      </c>
      <c r="F2" s="3" t="s">
        <v>1</v>
      </c>
      <c r="G2" s="3" t="s">
        <v>128</v>
      </c>
    </row>
    <row r="3" spans="1:7" x14ac:dyDescent="0.35">
      <c r="A3" s="7" t="s">
        <v>2</v>
      </c>
      <c r="B3" s="7"/>
      <c r="C3" s="7" t="s">
        <v>3</v>
      </c>
      <c r="D3" s="27">
        <f>+D4+D5+D6</f>
        <v>148000</v>
      </c>
      <c r="E3" s="27">
        <f>E6+E5+E4</f>
        <v>218000</v>
      </c>
      <c r="F3" s="28">
        <f>+E3/E16</f>
        <v>0.92071697666953867</v>
      </c>
      <c r="G3" s="57">
        <f>+E3/D3*100</f>
        <v>147.29729729729729</v>
      </c>
    </row>
    <row r="4" spans="1:7" x14ac:dyDescent="0.35">
      <c r="A4" s="40"/>
      <c r="B4" s="40" t="s">
        <v>4</v>
      </c>
      <c r="C4" s="40" t="s">
        <v>74</v>
      </c>
      <c r="D4" s="29">
        <v>60000</v>
      </c>
      <c r="E4" s="29">
        <v>130000</v>
      </c>
      <c r="F4" s="46">
        <f>+E4/E16</f>
        <v>0.5490514081056882</v>
      </c>
      <c r="G4" s="58">
        <f t="shared" ref="G4:G16" si="0">+E4/D4*100</f>
        <v>216.66666666666666</v>
      </c>
    </row>
    <row r="5" spans="1:7" x14ac:dyDescent="0.35">
      <c r="A5" s="40"/>
      <c r="B5" s="40" t="s">
        <v>5</v>
      </c>
      <c r="C5" s="40" t="s">
        <v>75</v>
      </c>
      <c r="D5" s="29">
        <v>60000</v>
      </c>
      <c r="E5" s="29">
        <v>60000</v>
      </c>
      <c r="F5" s="46">
        <f>+E5/E16</f>
        <v>0.25340834220262531</v>
      </c>
      <c r="G5" s="58">
        <f t="shared" si="0"/>
        <v>100</v>
      </c>
    </row>
    <row r="6" spans="1:7" x14ac:dyDescent="0.35">
      <c r="A6" s="60"/>
      <c r="B6" s="40" t="s">
        <v>24</v>
      </c>
      <c r="C6" s="40" t="s">
        <v>6</v>
      </c>
      <c r="D6" s="29">
        <v>28000</v>
      </c>
      <c r="E6" s="29">
        <v>28000</v>
      </c>
      <c r="F6" s="46">
        <f>+E6/E16</f>
        <v>0.11825722636122514</v>
      </c>
      <c r="G6" s="58">
        <f t="shared" si="0"/>
        <v>100</v>
      </c>
    </row>
    <row r="7" spans="1:7" ht="29" x14ac:dyDescent="0.35">
      <c r="A7" s="61" t="s">
        <v>7</v>
      </c>
      <c r="B7" s="61"/>
      <c r="C7" s="61" t="s">
        <v>8</v>
      </c>
      <c r="D7" s="30">
        <v>0</v>
      </c>
      <c r="E7" s="30">
        <v>0</v>
      </c>
      <c r="F7" s="26"/>
      <c r="G7" s="55"/>
    </row>
    <row r="8" spans="1:7" x14ac:dyDescent="0.35">
      <c r="A8" s="62" t="s">
        <v>9</v>
      </c>
      <c r="B8" s="62"/>
      <c r="C8" s="62" t="s">
        <v>10</v>
      </c>
      <c r="D8" s="47">
        <v>3982</v>
      </c>
      <c r="E8" s="47">
        <v>3982</v>
      </c>
      <c r="F8" s="28">
        <f>+E8/E16</f>
        <v>1.6817866977514234E-2</v>
      </c>
      <c r="G8" s="59">
        <f t="shared" si="0"/>
        <v>100</v>
      </c>
    </row>
    <row r="9" spans="1:7" x14ac:dyDescent="0.35">
      <c r="A9" s="62" t="s">
        <v>11</v>
      </c>
      <c r="B9" s="62"/>
      <c r="C9" s="62" t="s">
        <v>12</v>
      </c>
      <c r="D9" s="48"/>
      <c r="E9" s="47">
        <v>6636</v>
      </c>
      <c r="F9" s="26"/>
      <c r="G9" s="55"/>
    </row>
    <row r="10" spans="1:7" x14ac:dyDescent="0.35">
      <c r="A10" s="62" t="s">
        <v>13</v>
      </c>
      <c r="B10" s="62"/>
      <c r="C10" s="62" t="s">
        <v>14</v>
      </c>
      <c r="D10" s="47">
        <v>1040</v>
      </c>
      <c r="E10" s="47">
        <f>+E11+E12+E13</f>
        <v>5500</v>
      </c>
      <c r="F10" s="28">
        <f>+E10/E16</f>
        <v>2.3229098035240654E-2</v>
      </c>
      <c r="G10" s="59">
        <f t="shared" si="0"/>
        <v>528.84615384615381</v>
      </c>
    </row>
    <row r="11" spans="1:7" x14ac:dyDescent="0.35">
      <c r="A11" s="41"/>
      <c r="B11" s="42" t="s">
        <v>78</v>
      </c>
      <c r="C11" s="41" t="s">
        <v>76</v>
      </c>
      <c r="D11" s="49">
        <v>0</v>
      </c>
      <c r="E11" s="49">
        <v>0</v>
      </c>
      <c r="F11" s="46">
        <f>+E11/E16</f>
        <v>0</v>
      </c>
      <c r="G11" s="54"/>
    </row>
    <row r="12" spans="1:7" x14ac:dyDescent="0.35">
      <c r="A12" s="41"/>
      <c r="B12" s="42" t="s">
        <v>79</v>
      </c>
      <c r="C12" s="41" t="s">
        <v>77</v>
      </c>
      <c r="D12" s="49">
        <v>0</v>
      </c>
      <c r="E12" s="49">
        <v>0</v>
      </c>
      <c r="F12" s="46">
        <f>+E12/E16</f>
        <v>0</v>
      </c>
      <c r="G12" s="54"/>
    </row>
    <row r="13" spans="1:7" x14ac:dyDescent="0.35">
      <c r="A13" s="41"/>
      <c r="B13" s="42" t="s">
        <v>80</v>
      </c>
      <c r="C13" s="41" t="s">
        <v>104</v>
      </c>
      <c r="D13" s="49">
        <v>2000</v>
      </c>
      <c r="E13" s="49">
        <v>5500</v>
      </c>
      <c r="F13" s="46">
        <f>+E13/E16</f>
        <v>2.3229098035240654E-2</v>
      </c>
      <c r="G13" s="58">
        <f t="shared" si="0"/>
        <v>275</v>
      </c>
    </row>
    <row r="14" spans="1:7" x14ac:dyDescent="0.35">
      <c r="A14" s="62" t="s">
        <v>15</v>
      </c>
      <c r="B14" s="62"/>
      <c r="C14" s="62" t="s">
        <v>16</v>
      </c>
      <c r="D14" s="47">
        <v>0</v>
      </c>
      <c r="E14" s="47">
        <v>0</v>
      </c>
      <c r="F14" s="28">
        <f>+E14/E16</f>
        <v>0</v>
      </c>
      <c r="G14" s="59"/>
    </row>
    <row r="15" spans="1:7" x14ac:dyDescent="0.35">
      <c r="A15" s="8" t="s">
        <v>17</v>
      </c>
      <c r="B15" s="8"/>
      <c r="C15" s="8" t="s">
        <v>18</v>
      </c>
      <c r="D15" s="37"/>
      <c r="E15" s="47">
        <v>2654</v>
      </c>
      <c r="F15" s="38"/>
      <c r="G15" s="37"/>
    </row>
    <row r="16" spans="1:7" ht="15.5" x14ac:dyDescent="0.35">
      <c r="A16" s="80"/>
      <c r="B16" s="80"/>
      <c r="C16" s="9" t="s">
        <v>19</v>
      </c>
      <c r="D16" s="15">
        <f>SUM(D4:D15)-D11-D12-D13</f>
        <v>153022</v>
      </c>
      <c r="E16" s="15">
        <f>+E3+E7+E8+E9+E10+E14+E15</f>
        <v>236772</v>
      </c>
      <c r="F16" s="16">
        <f>+E16/E16</f>
        <v>1</v>
      </c>
      <c r="G16" s="56">
        <f t="shared" si="0"/>
        <v>154.73069231875155</v>
      </c>
    </row>
    <row r="17" spans="1:7" x14ac:dyDescent="0.35">
      <c r="A17" s="2"/>
      <c r="B17" s="2"/>
      <c r="C17" s="2"/>
      <c r="D17" s="2"/>
      <c r="E17" s="2"/>
      <c r="F17" s="2"/>
      <c r="G17" s="2"/>
    </row>
    <row r="18" spans="1:7" ht="58.9" customHeight="1" x14ac:dyDescent="0.35">
      <c r="A18" s="6"/>
      <c r="B18" s="6"/>
      <c r="C18" s="3" t="s">
        <v>20</v>
      </c>
      <c r="D18" s="3" t="s">
        <v>125</v>
      </c>
      <c r="E18" s="3" t="s">
        <v>127</v>
      </c>
      <c r="F18" s="3" t="s">
        <v>1</v>
      </c>
      <c r="G18" s="3" t="s">
        <v>128</v>
      </c>
    </row>
    <row r="19" spans="1:7" x14ac:dyDescent="0.35">
      <c r="A19" s="6" t="s">
        <v>2</v>
      </c>
      <c r="B19" s="6"/>
      <c r="C19" s="6" t="s">
        <v>21</v>
      </c>
      <c r="D19" s="14">
        <f>SUM(D20:D22)</f>
        <v>2000</v>
      </c>
      <c r="E19" s="14">
        <f>SUM(E20:E22)</f>
        <v>2000</v>
      </c>
      <c r="F19" s="4"/>
      <c r="G19" s="14"/>
    </row>
    <row r="20" spans="1:7" ht="26" x14ac:dyDescent="0.35">
      <c r="A20" s="10"/>
      <c r="B20" s="10" t="s">
        <v>4</v>
      </c>
      <c r="C20" s="10" t="s">
        <v>22</v>
      </c>
      <c r="D20" s="24">
        <v>2000</v>
      </c>
      <c r="E20" s="24">
        <v>2000</v>
      </c>
      <c r="F20" s="11"/>
      <c r="G20" s="17"/>
    </row>
    <row r="21" spans="1:7" x14ac:dyDescent="0.35">
      <c r="A21" s="11"/>
      <c r="B21" s="10" t="s">
        <v>5</v>
      </c>
      <c r="C21" s="10" t="s">
        <v>23</v>
      </c>
      <c r="D21" s="24">
        <v>0</v>
      </c>
      <c r="E21" s="24">
        <v>0</v>
      </c>
      <c r="F21" s="11"/>
      <c r="G21" s="17"/>
    </row>
    <row r="22" spans="1:7" x14ac:dyDescent="0.35">
      <c r="A22" s="10"/>
      <c r="B22" s="10" t="s">
        <v>24</v>
      </c>
      <c r="C22" s="10" t="s">
        <v>25</v>
      </c>
      <c r="D22" s="24">
        <v>0</v>
      </c>
      <c r="E22" s="24">
        <v>0</v>
      </c>
      <c r="F22" s="11"/>
      <c r="G22" s="17"/>
    </row>
    <row r="23" spans="1:7" x14ac:dyDescent="0.35">
      <c r="A23" s="6" t="s">
        <v>26</v>
      </c>
      <c r="B23" s="6"/>
      <c r="C23" s="6" t="s">
        <v>27</v>
      </c>
      <c r="D23" s="19">
        <f>+D24+D25+D26</f>
        <v>185600</v>
      </c>
      <c r="E23" s="19">
        <f>+E24+E25+E26</f>
        <v>184148</v>
      </c>
      <c r="F23" s="20">
        <f>+E23/E23</f>
        <v>1</v>
      </c>
      <c r="G23" s="19">
        <f t="shared" ref="G23" si="1">+E23/D23*100</f>
        <v>99.217672413793096</v>
      </c>
    </row>
    <row r="24" spans="1:7" ht="26" x14ac:dyDescent="0.35">
      <c r="A24" s="11"/>
      <c r="B24" s="10" t="s">
        <v>28</v>
      </c>
      <c r="C24" s="10" t="s">
        <v>29</v>
      </c>
      <c r="D24" s="39"/>
      <c r="E24" s="39"/>
      <c r="F24" s="35"/>
      <c r="G24" s="39"/>
    </row>
    <row r="25" spans="1:7" x14ac:dyDescent="0.35">
      <c r="A25" s="10"/>
      <c r="B25" s="10" t="s">
        <v>30</v>
      </c>
      <c r="C25" s="10" t="s">
        <v>31</v>
      </c>
      <c r="D25" s="39"/>
      <c r="E25" s="39"/>
      <c r="F25" s="35"/>
      <c r="G25" s="39"/>
    </row>
    <row r="26" spans="1:7" x14ac:dyDescent="0.35">
      <c r="A26" s="10"/>
      <c r="B26" s="10" t="s">
        <v>32</v>
      </c>
      <c r="C26" s="21" t="s">
        <v>33</v>
      </c>
      <c r="D26" s="50">
        <f>SUM(D27:D50)</f>
        <v>185600</v>
      </c>
      <c r="E26" s="50">
        <f>SUM(E27:E50)</f>
        <v>184148</v>
      </c>
      <c r="F26" s="53">
        <f>+E26/E95</f>
        <v>0.61150498606955594</v>
      </c>
      <c r="G26" s="50">
        <f t="shared" ref="G26:G50" si="2">+E26/D26*100</f>
        <v>99.217672413793096</v>
      </c>
    </row>
    <row r="27" spans="1:7" x14ac:dyDescent="0.35">
      <c r="A27" s="10"/>
      <c r="B27" s="32" t="s">
        <v>92</v>
      </c>
      <c r="C27" s="33" t="s">
        <v>94</v>
      </c>
      <c r="D27" s="51">
        <v>12000</v>
      </c>
      <c r="E27" s="51">
        <v>10000</v>
      </c>
      <c r="F27" s="52">
        <f>+E27/E95</f>
        <v>3.3207256449679382E-2</v>
      </c>
      <c r="G27" s="50">
        <f t="shared" si="2"/>
        <v>83.333333333333343</v>
      </c>
    </row>
    <row r="28" spans="1:7" x14ac:dyDescent="0.35">
      <c r="A28" s="10"/>
      <c r="B28" s="32" t="s">
        <v>129</v>
      </c>
      <c r="C28" s="33" t="s">
        <v>130</v>
      </c>
      <c r="D28" s="51">
        <v>20000</v>
      </c>
      <c r="E28" s="51">
        <v>16000</v>
      </c>
      <c r="F28" s="52">
        <f>+E28/E95</f>
        <v>5.3131610319487016E-2</v>
      </c>
      <c r="G28" s="50">
        <f t="shared" si="2"/>
        <v>80</v>
      </c>
    </row>
    <row r="29" spans="1:7" x14ac:dyDescent="0.35">
      <c r="A29" s="10"/>
      <c r="B29" s="32" t="s">
        <v>131</v>
      </c>
      <c r="C29" s="33" t="s">
        <v>132</v>
      </c>
      <c r="D29" s="51">
        <v>2700</v>
      </c>
      <c r="E29" s="51">
        <v>2500</v>
      </c>
      <c r="F29" s="52">
        <f>+E29/E95</f>
        <v>8.3018141124198454E-3</v>
      </c>
      <c r="G29" s="50">
        <f t="shared" si="2"/>
        <v>92.592592592592595</v>
      </c>
    </row>
    <row r="30" spans="1:7" x14ac:dyDescent="0.35">
      <c r="A30" s="10"/>
      <c r="B30" s="32" t="s">
        <v>133</v>
      </c>
      <c r="C30" s="33" t="s">
        <v>134</v>
      </c>
      <c r="D30" s="51">
        <v>0</v>
      </c>
      <c r="E30" s="51">
        <v>3318</v>
      </c>
      <c r="F30" s="52">
        <f>+E30/E95</f>
        <v>1.1018167690003619E-2</v>
      </c>
      <c r="G30" s="50"/>
    </row>
    <row r="31" spans="1:7" x14ac:dyDescent="0.35">
      <c r="A31" s="10"/>
      <c r="B31" s="32" t="s">
        <v>136</v>
      </c>
      <c r="C31" s="33" t="s">
        <v>135</v>
      </c>
      <c r="D31" s="51">
        <v>0</v>
      </c>
      <c r="E31" s="51">
        <v>1330</v>
      </c>
      <c r="F31" s="52">
        <f>+E31/E95</f>
        <v>4.4165651078073584E-3</v>
      </c>
      <c r="G31" s="50"/>
    </row>
    <row r="32" spans="1:7" x14ac:dyDescent="0.35">
      <c r="A32" s="10"/>
      <c r="B32" s="32" t="s">
        <v>137</v>
      </c>
      <c r="C32" s="33" t="s">
        <v>138</v>
      </c>
      <c r="D32" s="51">
        <v>5000</v>
      </c>
      <c r="E32" s="51">
        <v>5000</v>
      </c>
      <c r="F32" s="52">
        <f>+E32/E95</f>
        <v>1.6603628224839691E-2</v>
      </c>
      <c r="G32" s="50">
        <f t="shared" si="2"/>
        <v>100</v>
      </c>
    </row>
    <row r="33" spans="1:7" x14ac:dyDescent="0.35">
      <c r="A33" s="10"/>
      <c r="B33" s="32" t="s">
        <v>140</v>
      </c>
      <c r="C33" s="33" t="s">
        <v>139</v>
      </c>
      <c r="D33" s="51">
        <v>0</v>
      </c>
      <c r="E33" s="51">
        <v>1000</v>
      </c>
      <c r="F33" s="52">
        <f>+E33/E95</f>
        <v>3.3207256449679385E-3</v>
      </c>
      <c r="G33" s="50"/>
    </row>
    <row r="34" spans="1:7" x14ac:dyDescent="0.35">
      <c r="A34" s="31"/>
      <c r="B34" s="32" t="s">
        <v>142</v>
      </c>
      <c r="C34" s="33" t="s">
        <v>141</v>
      </c>
      <c r="D34" s="51">
        <v>0</v>
      </c>
      <c r="E34" s="51">
        <v>1300</v>
      </c>
      <c r="F34" s="52">
        <f>+E34/E95</f>
        <v>4.3169433384583197E-3</v>
      </c>
      <c r="G34" s="50"/>
    </row>
    <row r="35" spans="1:7" x14ac:dyDescent="0.35">
      <c r="A35" s="31"/>
      <c r="B35" s="22" t="s">
        <v>144</v>
      </c>
      <c r="C35" s="23" t="s">
        <v>143</v>
      </c>
      <c r="D35" s="51">
        <v>0</v>
      </c>
      <c r="E35" s="51">
        <v>1000</v>
      </c>
      <c r="F35" s="66">
        <f>+E35/E95</f>
        <v>3.3207256449679385E-3</v>
      </c>
      <c r="G35" s="50"/>
    </row>
    <row r="36" spans="1:7" x14ac:dyDescent="0.35">
      <c r="A36" s="31"/>
      <c r="B36" s="22" t="s">
        <v>146</v>
      </c>
      <c r="C36" s="23" t="s">
        <v>145</v>
      </c>
      <c r="D36" s="51">
        <v>0</v>
      </c>
      <c r="E36" s="51">
        <v>1300</v>
      </c>
      <c r="F36" s="66">
        <f>+E36/E95</f>
        <v>4.3169433384583197E-3</v>
      </c>
      <c r="G36" s="50"/>
    </row>
    <row r="37" spans="1:7" x14ac:dyDescent="0.35">
      <c r="A37" s="31"/>
      <c r="B37" s="22" t="s">
        <v>148</v>
      </c>
      <c r="C37" s="23" t="s">
        <v>147</v>
      </c>
      <c r="D37" s="51">
        <v>0</v>
      </c>
      <c r="E37" s="51">
        <v>1300</v>
      </c>
      <c r="F37" s="66">
        <f>+E37/E95</f>
        <v>4.3169433384583197E-3</v>
      </c>
      <c r="G37" s="50"/>
    </row>
    <row r="38" spans="1:7" x14ac:dyDescent="0.35">
      <c r="A38" s="31"/>
      <c r="B38" s="22" t="s">
        <v>149</v>
      </c>
      <c r="C38" s="23" t="s">
        <v>98</v>
      </c>
      <c r="D38" s="51">
        <v>3500</v>
      </c>
      <c r="E38" s="51">
        <v>3500</v>
      </c>
      <c r="F38" s="66">
        <f>+E38/E95</f>
        <v>1.1622539757387784E-2</v>
      </c>
      <c r="G38" s="51">
        <f t="shared" si="2"/>
        <v>100</v>
      </c>
    </row>
    <row r="39" spans="1:7" x14ac:dyDescent="0.35">
      <c r="A39" s="31"/>
      <c r="B39" s="22" t="s">
        <v>93</v>
      </c>
      <c r="C39" s="23" t="s">
        <v>150</v>
      </c>
      <c r="D39" s="51">
        <v>135000</v>
      </c>
      <c r="E39" s="51">
        <v>110000</v>
      </c>
      <c r="F39" s="66">
        <f>+E39/$E$95</f>
        <v>0.36527982094647321</v>
      </c>
      <c r="G39" s="51">
        <f t="shared" si="2"/>
        <v>81.481481481481481</v>
      </c>
    </row>
    <row r="40" spans="1:7" x14ac:dyDescent="0.35">
      <c r="A40" s="31"/>
      <c r="B40" s="22" t="s">
        <v>151</v>
      </c>
      <c r="C40" s="23" t="s">
        <v>95</v>
      </c>
      <c r="D40" s="51">
        <v>6000</v>
      </c>
      <c r="E40" s="51">
        <v>6000</v>
      </c>
      <c r="F40" s="66">
        <f t="shared" ref="F40:F50" si="3">+E40/$E$95</f>
        <v>1.9924353869807631E-2</v>
      </c>
      <c r="G40" s="51">
        <f t="shared" si="2"/>
        <v>100</v>
      </c>
    </row>
    <row r="41" spans="1:7" x14ac:dyDescent="0.35">
      <c r="A41" s="31"/>
      <c r="B41" s="22" t="s">
        <v>152</v>
      </c>
      <c r="C41" s="23" t="s">
        <v>153</v>
      </c>
      <c r="D41" s="51">
        <v>0</v>
      </c>
      <c r="E41" s="51">
        <v>2500</v>
      </c>
      <c r="F41" s="66">
        <f t="shared" si="3"/>
        <v>8.3018141124198454E-3</v>
      </c>
      <c r="G41" s="51"/>
    </row>
    <row r="42" spans="1:7" x14ac:dyDescent="0.35">
      <c r="A42" s="31"/>
      <c r="B42" s="22" t="s">
        <v>155</v>
      </c>
      <c r="C42" s="23" t="s">
        <v>154</v>
      </c>
      <c r="D42" s="51">
        <v>0</v>
      </c>
      <c r="E42" s="51">
        <v>1500</v>
      </c>
      <c r="F42" s="66">
        <f t="shared" si="3"/>
        <v>4.9810884674519077E-3</v>
      </c>
      <c r="G42" s="51"/>
    </row>
    <row r="43" spans="1:7" x14ac:dyDescent="0.35">
      <c r="A43" s="31"/>
      <c r="B43" s="22" t="s">
        <v>157</v>
      </c>
      <c r="C43" s="23" t="s">
        <v>159</v>
      </c>
      <c r="D43" s="51">
        <v>0</v>
      </c>
      <c r="E43" s="51">
        <v>6000</v>
      </c>
      <c r="F43" s="66">
        <f t="shared" si="3"/>
        <v>1.9924353869807631E-2</v>
      </c>
      <c r="G43" s="51"/>
    </row>
    <row r="44" spans="1:7" x14ac:dyDescent="0.35">
      <c r="A44" s="31"/>
      <c r="B44" s="22" t="s">
        <v>158</v>
      </c>
      <c r="C44" s="23" t="s">
        <v>156</v>
      </c>
      <c r="D44" s="51">
        <v>0</v>
      </c>
      <c r="E44" s="51">
        <v>1300</v>
      </c>
      <c r="F44" s="66">
        <f t="shared" si="3"/>
        <v>4.3169433384583197E-3</v>
      </c>
      <c r="G44" s="51"/>
    </row>
    <row r="45" spans="1:7" x14ac:dyDescent="0.35">
      <c r="A45" s="31"/>
      <c r="B45" s="22" t="s">
        <v>161</v>
      </c>
      <c r="C45" s="23" t="s">
        <v>160</v>
      </c>
      <c r="D45" s="51">
        <v>0</v>
      </c>
      <c r="E45" s="51">
        <v>4000</v>
      </c>
      <c r="F45" s="66">
        <f t="shared" si="3"/>
        <v>1.3282902579871754E-2</v>
      </c>
      <c r="G45" s="51"/>
    </row>
    <row r="46" spans="1:7" x14ac:dyDescent="0.35">
      <c r="A46" s="31"/>
      <c r="B46" s="22" t="s">
        <v>163</v>
      </c>
      <c r="C46" s="23" t="s">
        <v>162</v>
      </c>
      <c r="D46" s="51">
        <v>0</v>
      </c>
      <c r="E46" s="51">
        <v>2000</v>
      </c>
      <c r="F46" s="66">
        <f t="shared" si="3"/>
        <v>6.641451289935877E-3</v>
      </c>
      <c r="G46" s="51"/>
    </row>
    <row r="47" spans="1:7" x14ac:dyDescent="0.35">
      <c r="A47" s="31"/>
      <c r="B47" s="22" t="s">
        <v>165</v>
      </c>
      <c r="C47" s="23" t="s">
        <v>164</v>
      </c>
      <c r="D47" s="51">
        <v>0</v>
      </c>
      <c r="E47" s="51">
        <v>1300</v>
      </c>
      <c r="F47" s="66">
        <f t="shared" si="3"/>
        <v>4.3169433384583197E-3</v>
      </c>
      <c r="G47" s="51"/>
    </row>
    <row r="48" spans="1:7" x14ac:dyDescent="0.35">
      <c r="A48" s="31"/>
      <c r="B48" s="22" t="s">
        <v>166</v>
      </c>
      <c r="C48" s="23" t="s">
        <v>96</v>
      </c>
      <c r="D48" s="51">
        <v>1400</v>
      </c>
      <c r="E48" s="51">
        <v>1400</v>
      </c>
      <c r="F48" s="66">
        <f t="shared" si="3"/>
        <v>4.6490159029551137E-3</v>
      </c>
      <c r="G48" s="51">
        <f t="shared" si="2"/>
        <v>100</v>
      </c>
    </row>
    <row r="49" spans="1:7" x14ac:dyDescent="0.35">
      <c r="A49" s="31"/>
      <c r="B49" s="22" t="s">
        <v>167</v>
      </c>
      <c r="C49" s="23" t="s">
        <v>97</v>
      </c>
      <c r="D49" s="51">
        <v>0</v>
      </c>
      <c r="E49" s="51">
        <v>600</v>
      </c>
      <c r="F49" s="66">
        <f t="shared" si="3"/>
        <v>1.9924353869807628E-3</v>
      </c>
      <c r="G49" s="51"/>
    </row>
    <row r="50" spans="1:7" x14ac:dyDescent="0.35">
      <c r="A50" s="31"/>
      <c r="B50" s="22" t="s">
        <v>168</v>
      </c>
      <c r="C50" s="23" t="s">
        <v>98</v>
      </c>
      <c r="D50" s="51">
        <v>0</v>
      </c>
      <c r="E50" s="51">
        <v>0</v>
      </c>
      <c r="F50" s="66">
        <f t="shared" si="3"/>
        <v>0</v>
      </c>
      <c r="G50" s="51"/>
    </row>
    <row r="51" spans="1:7" x14ac:dyDescent="0.35">
      <c r="A51" s="31"/>
      <c r="B51" s="21" t="s">
        <v>34</v>
      </c>
      <c r="C51" s="21" t="s">
        <v>35</v>
      </c>
      <c r="D51" s="24"/>
      <c r="E51" s="24">
        <v>0</v>
      </c>
      <c r="F51" s="25"/>
      <c r="G51" s="24"/>
    </row>
    <row r="52" spans="1:7" x14ac:dyDescent="0.35">
      <c r="A52" s="31"/>
      <c r="B52" s="21" t="s">
        <v>36</v>
      </c>
      <c r="C52" s="21" t="s">
        <v>37</v>
      </c>
      <c r="D52" s="24"/>
      <c r="E52" s="24"/>
      <c r="F52" s="25"/>
      <c r="G52" s="24"/>
    </row>
    <row r="53" spans="1:7" s="36" customFormat="1" x14ac:dyDescent="0.35">
      <c r="A53" s="65" t="s">
        <v>9</v>
      </c>
      <c r="B53" s="65"/>
      <c r="C53" s="65" t="s">
        <v>38</v>
      </c>
      <c r="D53" s="67">
        <f>+D54+D55+D56+D57+D61+D65+D66</f>
        <v>34486</v>
      </c>
      <c r="E53" s="67">
        <f>+E54+E56+E57+E61+E65+E66</f>
        <v>25000</v>
      </c>
      <c r="F53" s="68">
        <f>+E53/E95</f>
        <v>8.3018141124198461E-2</v>
      </c>
      <c r="G53" s="67">
        <f t="shared" ref="G53:G79" si="4">+E53/D53*100</f>
        <v>72.493185640549783</v>
      </c>
    </row>
    <row r="54" spans="1:7" s="36" customFormat="1" x14ac:dyDescent="0.35">
      <c r="A54" s="21"/>
      <c r="B54" s="21" t="s">
        <v>39</v>
      </c>
      <c r="C54" s="21" t="s">
        <v>44</v>
      </c>
      <c r="D54" s="50">
        <f>+D55</f>
        <v>11613</v>
      </c>
      <c r="E54" s="50">
        <f>E55</f>
        <v>3300</v>
      </c>
      <c r="F54" s="69">
        <f>+E54/E95</f>
        <v>1.0958394628394198E-2</v>
      </c>
      <c r="G54" s="74"/>
    </row>
    <row r="55" spans="1:7" s="36" customFormat="1" x14ac:dyDescent="0.35">
      <c r="A55" s="21"/>
      <c r="B55" s="22" t="s">
        <v>103</v>
      </c>
      <c r="C55" s="23" t="s">
        <v>87</v>
      </c>
      <c r="D55" s="24">
        <v>11613</v>
      </c>
      <c r="E55" s="24">
        <v>3300</v>
      </c>
      <c r="F55" s="66">
        <f>+E55/E95</f>
        <v>1.0958394628394198E-2</v>
      </c>
      <c r="G55" s="74"/>
    </row>
    <row r="56" spans="1:7" x14ac:dyDescent="0.35">
      <c r="A56" s="35"/>
      <c r="B56" s="21" t="s">
        <v>40</v>
      </c>
      <c r="C56" s="21" t="s">
        <v>46</v>
      </c>
      <c r="D56" s="24">
        <v>0</v>
      </c>
      <c r="E56" s="24">
        <v>0</v>
      </c>
      <c r="F56" s="69">
        <f>+E57/E95</f>
        <v>4.3169433384583197E-3</v>
      </c>
      <c r="G56" s="74"/>
    </row>
    <row r="57" spans="1:7" x14ac:dyDescent="0.35">
      <c r="A57" s="35"/>
      <c r="B57" s="21" t="s">
        <v>41</v>
      </c>
      <c r="C57" s="21" t="s">
        <v>47</v>
      </c>
      <c r="D57" s="50">
        <f>+D58+D59+D60</f>
        <v>1327</v>
      </c>
      <c r="E57" s="50">
        <f>+E58+E59+E60</f>
        <v>1300</v>
      </c>
      <c r="G57" s="74">
        <f t="shared" si="4"/>
        <v>97.965335342878674</v>
      </c>
    </row>
    <row r="58" spans="1:7" x14ac:dyDescent="0.35">
      <c r="A58" s="35"/>
      <c r="B58" s="22" t="s">
        <v>90</v>
      </c>
      <c r="C58" s="23" t="s">
        <v>109</v>
      </c>
      <c r="D58" s="24">
        <v>1327</v>
      </c>
      <c r="E58" s="24">
        <v>1300</v>
      </c>
      <c r="F58" s="66">
        <f>+E58/E95</f>
        <v>4.3169433384583197E-3</v>
      </c>
      <c r="G58" s="74"/>
    </row>
    <row r="59" spans="1:7" x14ac:dyDescent="0.35">
      <c r="A59" s="35"/>
      <c r="B59" s="22" t="s">
        <v>108</v>
      </c>
      <c r="C59" s="23" t="s">
        <v>110</v>
      </c>
      <c r="D59" s="24">
        <v>0</v>
      </c>
      <c r="E59" s="24">
        <v>0</v>
      </c>
      <c r="F59" s="66">
        <f>+E59/E95</f>
        <v>0</v>
      </c>
      <c r="G59" s="74"/>
    </row>
    <row r="60" spans="1:7" x14ac:dyDescent="0.35">
      <c r="A60" s="35"/>
      <c r="B60" s="22" t="s">
        <v>120</v>
      </c>
      <c r="C60" s="23" t="s">
        <v>85</v>
      </c>
      <c r="D60" s="24">
        <v>0</v>
      </c>
      <c r="E60" s="24">
        <v>0</v>
      </c>
      <c r="F60" s="64"/>
      <c r="G60" s="74"/>
    </row>
    <row r="61" spans="1:7" x14ac:dyDescent="0.35">
      <c r="A61" s="35"/>
      <c r="B61" s="21" t="s">
        <v>42</v>
      </c>
      <c r="C61" s="21" t="s">
        <v>48</v>
      </c>
      <c r="D61" s="50">
        <f>+D62+D63+D64</f>
        <v>1133</v>
      </c>
      <c r="E61" s="50">
        <f>+E62+E63+E64</f>
        <v>10000</v>
      </c>
      <c r="F61" s="69">
        <f>+E61/E95</f>
        <v>3.3207256449679382E-2</v>
      </c>
      <c r="G61" s="74">
        <f t="shared" si="4"/>
        <v>882.61253309796996</v>
      </c>
    </row>
    <row r="62" spans="1:7" x14ac:dyDescent="0.35">
      <c r="A62" s="35"/>
      <c r="B62" s="22" t="s">
        <v>101</v>
      </c>
      <c r="C62" s="23" t="s">
        <v>113</v>
      </c>
      <c r="D62" s="24">
        <v>0</v>
      </c>
      <c r="E62" s="24">
        <v>0</v>
      </c>
      <c r="F62" s="66">
        <f>+E62/E95</f>
        <v>0</v>
      </c>
      <c r="G62" s="74"/>
    </row>
    <row r="63" spans="1:7" x14ac:dyDescent="0.35">
      <c r="A63" s="35"/>
      <c r="B63" s="22" t="s">
        <v>102</v>
      </c>
      <c r="C63" s="23" t="s">
        <v>84</v>
      </c>
      <c r="D63" s="24">
        <v>1133</v>
      </c>
      <c r="E63" s="24">
        <v>0</v>
      </c>
      <c r="F63" s="66">
        <f>+E63/E95</f>
        <v>0</v>
      </c>
      <c r="G63" s="74">
        <f t="shared" si="4"/>
        <v>0</v>
      </c>
    </row>
    <row r="64" spans="1:7" x14ac:dyDescent="0.35">
      <c r="A64" s="35"/>
      <c r="B64" s="22" t="s">
        <v>122</v>
      </c>
      <c r="C64" s="23" t="s">
        <v>121</v>
      </c>
      <c r="D64" s="24">
        <v>0</v>
      </c>
      <c r="E64" s="24">
        <v>10000</v>
      </c>
      <c r="F64" s="66"/>
      <c r="G64" s="75"/>
    </row>
    <row r="65" spans="1:7" x14ac:dyDescent="0.35">
      <c r="A65" s="35"/>
      <c r="B65" s="21" t="s">
        <v>43</v>
      </c>
      <c r="C65" s="21" t="s">
        <v>49</v>
      </c>
      <c r="D65" s="50"/>
      <c r="E65" s="50">
        <v>500</v>
      </c>
      <c r="F65" s="69"/>
      <c r="G65" s="74"/>
    </row>
    <row r="66" spans="1:7" x14ac:dyDescent="0.35">
      <c r="A66" s="35"/>
      <c r="B66" s="21" t="s">
        <v>45</v>
      </c>
      <c r="C66" s="21" t="s">
        <v>50</v>
      </c>
      <c r="D66" s="50">
        <f>+D67+D68+D69+D70+D71+D72</f>
        <v>8800</v>
      </c>
      <c r="E66" s="50">
        <f>SUM(E67:E73)</f>
        <v>9900</v>
      </c>
      <c r="F66" s="69">
        <f>+E66/E95</f>
        <v>3.2875183885182589E-2</v>
      </c>
      <c r="G66" s="74">
        <f t="shared" si="4"/>
        <v>112.5</v>
      </c>
    </row>
    <row r="67" spans="1:7" x14ac:dyDescent="0.35">
      <c r="A67" s="35"/>
      <c r="B67" s="22" t="s">
        <v>105</v>
      </c>
      <c r="C67" s="23" t="s">
        <v>88</v>
      </c>
      <c r="D67" s="24">
        <v>1300</v>
      </c>
      <c r="E67" s="24">
        <v>1300</v>
      </c>
      <c r="F67" s="66">
        <f>+E67/E95</f>
        <v>4.3169433384583197E-3</v>
      </c>
      <c r="G67" s="75">
        <f t="shared" si="4"/>
        <v>100</v>
      </c>
    </row>
    <row r="68" spans="1:7" x14ac:dyDescent="0.35">
      <c r="A68" s="35"/>
      <c r="B68" s="22" t="s">
        <v>106</v>
      </c>
      <c r="C68" s="23" t="s">
        <v>89</v>
      </c>
      <c r="D68" s="24">
        <v>650</v>
      </c>
      <c r="E68" s="24">
        <v>600</v>
      </c>
      <c r="F68" s="66">
        <f>+E68/E95</f>
        <v>1.9924353869807628E-3</v>
      </c>
      <c r="G68" s="74">
        <f t="shared" si="4"/>
        <v>92.307692307692307</v>
      </c>
    </row>
    <row r="69" spans="1:7" x14ac:dyDescent="0.35">
      <c r="A69" s="35"/>
      <c r="B69" s="22" t="s">
        <v>107</v>
      </c>
      <c r="C69" s="23" t="s">
        <v>112</v>
      </c>
      <c r="D69" s="24">
        <v>0</v>
      </c>
      <c r="E69" s="24">
        <v>0</v>
      </c>
      <c r="F69" s="66"/>
      <c r="G69" s="74"/>
    </row>
    <row r="70" spans="1:7" x14ac:dyDescent="0.35">
      <c r="A70" s="35"/>
      <c r="B70" s="22" t="s">
        <v>111</v>
      </c>
      <c r="C70" s="23" t="s">
        <v>91</v>
      </c>
      <c r="D70" s="24">
        <v>0</v>
      </c>
      <c r="E70" s="24">
        <v>0</v>
      </c>
      <c r="F70" s="66"/>
      <c r="G70" s="74"/>
    </row>
    <row r="71" spans="1:7" x14ac:dyDescent="0.35">
      <c r="A71" s="35"/>
      <c r="B71" s="22" t="s">
        <v>116</v>
      </c>
      <c r="C71" s="23" t="s">
        <v>117</v>
      </c>
      <c r="D71" s="24">
        <v>5500</v>
      </c>
      <c r="E71" s="24">
        <v>5500</v>
      </c>
      <c r="F71" s="66">
        <f>+E71/E95</f>
        <v>1.8263991047323663E-2</v>
      </c>
      <c r="G71" s="74">
        <f t="shared" si="4"/>
        <v>100</v>
      </c>
    </row>
    <row r="72" spans="1:7" x14ac:dyDescent="0.35">
      <c r="A72" s="35"/>
      <c r="B72" s="22" t="s">
        <v>118</v>
      </c>
      <c r="C72" s="23" t="s">
        <v>86</v>
      </c>
      <c r="D72" s="24">
        <v>1350</v>
      </c>
      <c r="E72" s="24">
        <v>1300</v>
      </c>
      <c r="F72" s="66">
        <f>+E72/E95</f>
        <v>4.3169433384583197E-3</v>
      </c>
      <c r="G72" s="75">
        <f t="shared" si="4"/>
        <v>96.296296296296291</v>
      </c>
    </row>
    <row r="73" spans="1:7" x14ac:dyDescent="0.35">
      <c r="A73" s="35"/>
      <c r="B73" s="22" t="s">
        <v>170</v>
      </c>
      <c r="C73" s="23" t="s">
        <v>169</v>
      </c>
      <c r="D73" s="24">
        <v>1200</v>
      </c>
      <c r="E73" s="24">
        <v>1200</v>
      </c>
      <c r="F73" s="66"/>
      <c r="G73" s="75">
        <f t="shared" si="4"/>
        <v>100</v>
      </c>
    </row>
    <row r="74" spans="1:7" x14ac:dyDescent="0.35">
      <c r="A74" s="65" t="s">
        <v>11</v>
      </c>
      <c r="B74" s="65"/>
      <c r="C74" s="65" t="s">
        <v>51</v>
      </c>
      <c r="D74" s="67">
        <f>+D78+D75</f>
        <v>0</v>
      </c>
      <c r="E74" s="67">
        <f>+E78+E75+E76+E79</f>
        <v>500</v>
      </c>
      <c r="F74" s="70">
        <f>+E74/E95</f>
        <v>1.6603628224839692E-3</v>
      </c>
      <c r="G74" s="67"/>
    </row>
    <row r="75" spans="1:7" x14ac:dyDescent="0.35">
      <c r="A75" s="21"/>
      <c r="B75" s="21" t="s">
        <v>52</v>
      </c>
      <c r="C75" s="21" t="s">
        <v>53</v>
      </c>
      <c r="D75" s="24">
        <f>+D76</f>
        <v>0</v>
      </c>
      <c r="E75" s="24">
        <v>0</v>
      </c>
      <c r="F75" s="66">
        <f>+E75/E95</f>
        <v>0</v>
      </c>
      <c r="G75" s="24"/>
    </row>
    <row r="76" spans="1:7" x14ac:dyDescent="0.35">
      <c r="A76" s="21"/>
      <c r="B76" s="23" t="s">
        <v>114</v>
      </c>
      <c r="C76" s="23" t="s">
        <v>115</v>
      </c>
      <c r="D76" s="24">
        <v>0</v>
      </c>
      <c r="E76" s="24">
        <v>0</v>
      </c>
      <c r="F76" s="66">
        <f>+E76/E95</f>
        <v>0</v>
      </c>
      <c r="G76" s="24"/>
    </row>
    <row r="77" spans="1:7" x14ac:dyDescent="0.35">
      <c r="A77" s="43"/>
      <c r="B77" s="21" t="s">
        <v>54</v>
      </c>
      <c r="C77" s="21" t="s">
        <v>56</v>
      </c>
      <c r="D77" s="39">
        <v>0</v>
      </c>
      <c r="E77" s="39">
        <v>0</v>
      </c>
      <c r="F77" s="64"/>
      <c r="G77" s="24"/>
    </row>
    <row r="78" spans="1:7" x14ac:dyDescent="0.35">
      <c r="A78" s="63"/>
      <c r="B78" s="21" t="s">
        <v>55</v>
      </c>
      <c r="C78" s="21" t="s">
        <v>57</v>
      </c>
      <c r="D78" s="50">
        <v>0</v>
      </c>
      <c r="E78" s="50">
        <v>0</v>
      </c>
      <c r="F78" s="69">
        <f>+E78/E95</f>
        <v>0</v>
      </c>
      <c r="G78" s="24"/>
    </row>
    <row r="79" spans="1:7" x14ac:dyDescent="0.35">
      <c r="A79" s="63"/>
      <c r="B79" s="22" t="s">
        <v>100</v>
      </c>
      <c r="C79" s="23" t="s">
        <v>171</v>
      </c>
      <c r="D79" s="24">
        <v>0</v>
      </c>
      <c r="E79" s="24">
        <v>500</v>
      </c>
      <c r="F79" s="66">
        <f>+E79/E95</f>
        <v>1.6603628224839692E-3</v>
      </c>
      <c r="G79" s="24"/>
    </row>
    <row r="80" spans="1:7" x14ac:dyDescent="0.35">
      <c r="A80" s="63"/>
      <c r="B80" s="22"/>
      <c r="C80" s="23"/>
      <c r="D80" s="24"/>
      <c r="E80" s="24"/>
      <c r="F80" s="66"/>
      <c r="G80" s="24"/>
    </row>
    <row r="81" spans="1:13" x14ac:dyDescent="0.35">
      <c r="A81" s="65" t="s">
        <v>13</v>
      </c>
      <c r="B81" s="65"/>
      <c r="C81" s="65" t="s">
        <v>58</v>
      </c>
      <c r="D81" s="34"/>
      <c r="E81" s="34"/>
      <c r="F81" s="71"/>
      <c r="G81" s="34"/>
    </row>
    <row r="82" spans="1:13" x14ac:dyDescent="0.35">
      <c r="A82" s="21"/>
      <c r="B82" s="21" t="s">
        <v>59</v>
      </c>
      <c r="C82" s="21" t="s">
        <v>60</v>
      </c>
      <c r="D82" s="24">
        <v>0</v>
      </c>
      <c r="E82" s="24">
        <v>0</v>
      </c>
      <c r="F82" s="72"/>
      <c r="G82" s="24"/>
    </row>
    <row r="83" spans="1:13" x14ac:dyDescent="0.35">
      <c r="A83" s="21"/>
      <c r="B83" s="21" t="s">
        <v>61</v>
      </c>
      <c r="C83" s="21" t="s">
        <v>62</v>
      </c>
      <c r="D83" s="24">
        <v>0</v>
      </c>
      <c r="E83" s="24">
        <v>0</v>
      </c>
      <c r="F83" s="72"/>
      <c r="G83" s="24"/>
    </row>
    <row r="84" spans="1:13" x14ac:dyDescent="0.35">
      <c r="A84" s="65" t="s">
        <v>15</v>
      </c>
      <c r="B84" s="65"/>
      <c r="C84" s="65" t="s">
        <v>63</v>
      </c>
      <c r="D84" s="67">
        <f>+D85+D86+D90+D91</f>
        <v>87806</v>
      </c>
      <c r="E84" s="67">
        <f>+E85+E86+E90+E91</f>
        <v>89491</v>
      </c>
      <c r="F84" s="70">
        <f>+E84/E95</f>
        <v>0.29717505869382577</v>
      </c>
      <c r="G84" s="67">
        <f t="shared" ref="G84:G95" si="5">+E84/D84*100</f>
        <v>101.91900325718059</v>
      </c>
    </row>
    <row r="85" spans="1:13" x14ac:dyDescent="0.35">
      <c r="A85" s="31"/>
      <c r="B85" s="21" t="s">
        <v>64</v>
      </c>
      <c r="C85" s="21" t="s">
        <v>65</v>
      </c>
      <c r="D85" s="50">
        <v>79979</v>
      </c>
      <c r="E85" s="50">
        <v>80000</v>
      </c>
      <c r="F85" s="69">
        <f>+E85/E95</f>
        <v>0.26565805159743505</v>
      </c>
      <c r="G85" s="50">
        <f t="shared" si="5"/>
        <v>100.02625689243428</v>
      </c>
    </row>
    <row r="86" spans="1:13" x14ac:dyDescent="0.35">
      <c r="A86" s="31"/>
      <c r="B86" s="21" t="s">
        <v>66</v>
      </c>
      <c r="C86" s="21" t="s">
        <v>67</v>
      </c>
      <c r="D86" s="50">
        <v>7827</v>
      </c>
      <c r="E86" s="50">
        <f>SUM(E87:E89)</f>
        <v>9491</v>
      </c>
      <c r="F86" s="69">
        <f>+E86/E95</f>
        <v>3.1517007096390701E-2</v>
      </c>
      <c r="G86" s="50">
        <f t="shared" si="5"/>
        <v>121.25974191899833</v>
      </c>
      <c r="K86" s="18"/>
    </row>
    <row r="87" spans="1:13" ht="26" x14ac:dyDescent="0.35">
      <c r="A87" s="31"/>
      <c r="B87" s="22" t="s">
        <v>81</v>
      </c>
      <c r="C87" s="23" t="s">
        <v>99</v>
      </c>
      <c r="D87" s="24">
        <v>7500</v>
      </c>
      <c r="E87" s="24">
        <v>7500</v>
      </c>
      <c r="F87" s="66">
        <f>+E87/E95</f>
        <v>2.490544233725954E-2</v>
      </c>
      <c r="G87" s="51">
        <f t="shared" si="5"/>
        <v>100</v>
      </c>
    </row>
    <row r="88" spans="1:13" x14ac:dyDescent="0.35">
      <c r="A88" s="21"/>
      <c r="B88" s="22" t="s">
        <v>82</v>
      </c>
      <c r="C88" s="23" t="s">
        <v>83</v>
      </c>
      <c r="D88" s="24">
        <v>1991</v>
      </c>
      <c r="E88" s="24">
        <v>1991</v>
      </c>
      <c r="F88" s="66">
        <f>+E88/E95</f>
        <v>6.6115647591311654E-3</v>
      </c>
      <c r="G88" s="51">
        <f t="shared" si="5"/>
        <v>100</v>
      </c>
      <c r="J88" s="18"/>
    </row>
    <row r="89" spans="1:13" x14ac:dyDescent="0.35">
      <c r="A89" s="21"/>
      <c r="B89" s="22" t="s">
        <v>123</v>
      </c>
      <c r="C89" s="23" t="s">
        <v>119</v>
      </c>
      <c r="D89" s="24">
        <v>0</v>
      </c>
      <c r="E89" s="39"/>
      <c r="F89" s="64"/>
      <c r="G89" s="51"/>
    </row>
    <row r="90" spans="1:13" x14ac:dyDescent="0.35">
      <c r="A90" s="25"/>
      <c r="B90" s="21" t="s">
        <v>68</v>
      </c>
      <c r="C90" s="21" t="s">
        <v>69</v>
      </c>
      <c r="D90" s="24"/>
      <c r="E90" s="24"/>
      <c r="F90" s="66"/>
      <c r="G90" s="50"/>
    </row>
    <row r="91" spans="1:13" x14ac:dyDescent="0.35">
      <c r="A91" s="25"/>
      <c r="B91" s="21" t="s">
        <v>70</v>
      </c>
      <c r="C91" s="21" t="s">
        <v>71</v>
      </c>
      <c r="D91" s="24"/>
      <c r="E91" s="24"/>
      <c r="F91" s="66"/>
      <c r="G91" s="50"/>
    </row>
    <row r="92" spans="1:13" x14ac:dyDescent="0.35">
      <c r="A92" s="65" t="s">
        <v>17</v>
      </c>
      <c r="B92" s="65"/>
      <c r="C92" s="65" t="s">
        <v>72</v>
      </c>
      <c r="D92" s="27">
        <v>0</v>
      </c>
      <c r="E92" s="27">
        <v>0</v>
      </c>
      <c r="F92" s="28">
        <f>+E92/E95</f>
        <v>0</v>
      </c>
      <c r="G92" s="77"/>
    </row>
    <row r="93" spans="1:13" x14ac:dyDescent="0.35">
      <c r="A93" s="65" t="s">
        <v>73</v>
      </c>
      <c r="B93" s="65"/>
      <c r="C93" s="65" t="s">
        <v>172</v>
      </c>
      <c r="D93" s="27">
        <v>0</v>
      </c>
      <c r="E93" s="27">
        <v>62048</v>
      </c>
      <c r="F93" s="28"/>
      <c r="G93" s="77"/>
    </row>
    <row r="94" spans="1:13" ht="26" x14ac:dyDescent="0.35">
      <c r="A94" s="65" t="s">
        <v>73</v>
      </c>
      <c r="B94" s="65"/>
      <c r="C94" s="65" t="s">
        <v>124</v>
      </c>
      <c r="D94" s="27">
        <v>0</v>
      </c>
      <c r="E94" s="27">
        <v>0</v>
      </c>
      <c r="F94" s="76">
        <f>+E94/E95</f>
        <v>0</v>
      </c>
      <c r="G94" s="77"/>
    </row>
    <row r="95" spans="1:13" ht="15.5" x14ac:dyDescent="0.35">
      <c r="A95" s="78"/>
      <c r="B95" s="78"/>
      <c r="C95" s="44" t="s">
        <v>19</v>
      </c>
      <c r="D95" s="45">
        <f>+D19+D23+D53+D74+D81+D84+D92+D94</f>
        <v>309892</v>
      </c>
      <c r="E95" s="45">
        <f>+E19+E23+E53+E74+E81+E84+E92+E94</f>
        <v>301139</v>
      </c>
      <c r="F95" s="73">
        <f>+E95/E95</f>
        <v>1</v>
      </c>
      <c r="G95" s="45">
        <f t="shared" si="5"/>
        <v>97.175467582254456</v>
      </c>
      <c r="M95" s="18"/>
    </row>
    <row r="96" spans="1:13" x14ac:dyDescent="0.35">
      <c r="A96" s="79"/>
      <c r="B96" s="79"/>
      <c r="C96" s="12"/>
      <c r="D96" s="13"/>
      <c r="E96" s="13"/>
      <c r="F96" s="13"/>
      <c r="G96" s="13"/>
    </row>
    <row r="100" spans="4:7" x14ac:dyDescent="0.35">
      <c r="D100" s="18"/>
      <c r="E100" s="18"/>
      <c r="G100" s="18"/>
    </row>
  </sheetData>
  <mergeCells count="3">
    <mergeCell ref="A95:B95"/>
    <mergeCell ref="A96:B96"/>
    <mergeCell ref="A16:B16"/>
  </mergeCells>
  <pageMargins left="0.7" right="0.7" top="0.75" bottom="0.75" header="0.3" footer="0.3"/>
  <pageSetup paperSize="9" orientation="portrait" r:id="rId1"/>
  <ignoredErrors>
    <ignoredError sqref="B65:B66 B90:B91 B61:B63 B79 B55:B58 B59 B81:B8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Program rada 2024</vt:lpstr>
      <vt:lpstr>'Program rada 2024'!_Hlk54087109</vt:lpstr>
      <vt:lpstr>'Program rada 2024'!_Toc55895370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M D</cp:lastModifiedBy>
  <cp:lastPrinted>2021-12-16T08:16:55Z</cp:lastPrinted>
  <dcterms:created xsi:type="dcterms:W3CDTF">2015-06-05T18:17:20Z</dcterms:created>
  <dcterms:modified xsi:type="dcterms:W3CDTF">2023-12-19T20:40:43Z</dcterms:modified>
</cp:coreProperties>
</file>